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2120" windowHeight="9045" activeTab="0"/>
  </bookViews>
  <sheets>
    <sheet name="Hydraulic Calcs" sheetId="1" r:id="rId1"/>
    <sheet name="Instructions" sheetId="2" r:id="rId2"/>
    <sheet name="Data" sheetId="3" r:id="rId3"/>
  </sheets>
  <definedNames/>
  <calcPr fullCalcOnLoad="1"/>
</workbook>
</file>

<file path=xl/sharedStrings.xml><?xml version="1.0" encoding="utf-8"?>
<sst xmlns="http://schemas.openxmlformats.org/spreadsheetml/2006/main" count="44" uniqueCount="35">
  <si>
    <t>Longitudinal gutter or channel slope, S (ft/ft):</t>
  </si>
  <si>
    <t>Depth of flow over the slot, d (ft):</t>
  </si>
  <si>
    <t>Runoff coefficient, C:</t>
  </si>
  <si>
    <t>Rainfall intensity, I (ft/sec):</t>
  </si>
  <si>
    <t>Transverse slope reciprocal, Z (ft/ft):</t>
  </si>
  <si>
    <t>Mannings n</t>
  </si>
  <si>
    <t>Slotted Drain in Sag</t>
  </si>
  <si>
    <t>Overland Sheet Flow</t>
  </si>
  <si>
    <t>Rainfall intensity, I (in/hr):</t>
  </si>
  <si>
    <t>Efficiency</t>
  </si>
  <si>
    <t>Ls/Lr</t>
  </si>
  <si>
    <t>Output</t>
  </si>
  <si>
    <t>Required Information</t>
  </si>
  <si>
    <t>This is the distance upstream from which slotted drain will intercept flow.</t>
  </si>
  <si>
    <t>Calculating Slotted Drain Carryover Efficiency*</t>
  </si>
  <si>
    <r>
      <t>Transverse slope, S</t>
    </r>
    <r>
      <rPr>
        <vertAlign val="subscript"/>
        <sz val="10"/>
        <rFont val="Arial"/>
        <family val="2"/>
      </rPr>
      <t>x</t>
    </r>
    <r>
      <rPr>
        <sz val="10"/>
        <rFont val="Arial"/>
        <family val="0"/>
      </rPr>
      <t xml:space="preserve"> (ft/ft):</t>
    </r>
  </si>
  <si>
    <r>
      <t>Length of the slot required for total interception, L</t>
    </r>
    <r>
      <rPr>
        <vertAlign val="subscript"/>
        <sz val="10"/>
        <rFont val="Arial"/>
        <family val="2"/>
      </rPr>
      <t>r</t>
    </r>
    <r>
      <rPr>
        <sz val="10"/>
        <rFont val="Arial"/>
        <family val="0"/>
      </rPr>
      <t xml:space="preserve"> (ft):</t>
    </r>
  </si>
  <si>
    <t>Slotted Drain on Grade in Curb-and-Gutter</t>
  </si>
  <si>
    <r>
      <t>Selected length of slot, L</t>
    </r>
    <r>
      <rPr>
        <vertAlign val="subscript"/>
        <sz val="10"/>
        <rFont val="Arial"/>
        <family val="2"/>
      </rPr>
      <t>s</t>
    </r>
    <r>
      <rPr>
        <sz val="10"/>
        <rFont val="Arial"/>
        <family val="0"/>
      </rPr>
      <t xml:space="preserve"> (ft):</t>
    </r>
  </si>
  <si>
    <t>Total gutter flow at inlet, Q (cfs):</t>
  </si>
  <si>
    <r>
      <t>Intercepted flow at inlet, Q</t>
    </r>
    <r>
      <rPr>
        <vertAlign val="subscript"/>
        <sz val="10"/>
        <rFont val="Arial"/>
        <family val="2"/>
      </rPr>
      <t>i</t>
    </r>
    <r>
      <rPr>
        <sz val="10"/>
        <rFont val="Arial"/>
        <family val="0"/>
      </rPr>
      <t xml:space="preserve"> (cfs):</t>
    </r>
  </si>
  <si>
    <r>
      <t>Bypass flow, Q</t>
    </r>
    <r>
      <rPr>
        <vertAlign val="subscript"/>
        <sz val="10"/>
        <rFont val="Arial"/>
        <family val="2"/>
      </rPr>
      <t>b</t>
    </r>
    <r>
      <rPr>
        <sz val="10"/>
        <rFont val="Arial"/>
        <family val="0"/>
      </rPr>
      <t xml:space="preserve"> (cfs):</t>
    </r>
  </si>
  <si>
    <r>
      <t>Efficiency (Q</t>
    </r>
    <r>
      <rPr>
        <vertAlign val="subscript"/>
        <sz val="10"/>
        <rFont val="Arial"/>
        <family val="2"/>
      </rPr>
      <t>i</t>
    </r>
    <r>
      <rPr>
        <sz val="10"/>
        <rFont val="Arial"/>
        <family val="0"/>
      </rPr>
      <t>/Q):</t>
    </r>
  </si>
  <si>
    <t>* Bypass flow is not intercepted by this inlet and must be</t>
  </si>
  <si>
    <t xml:space="preserve">  captured by another inlet downstream along the gutter;</t>
  </si>
  <si>
    <t xml:space="preserve">  bypass flow should be added to the additional runoff </t>
  </si>
  <si>
    <t xml:space="preserve">  directed into the next inlet downstream in the gutter</t>
  </si>
  <si>
    <r>
      <t xml:space="preserve">   L</t>
    </r>
    <r>
      <rPr>
        <b/>
        <vertAlign val="subscript"/>
        <sz val="10"/>
        <color indexed="12"/>
        <rFont val="Arial"/>
        <family val="2"/>
      </rPr>
      <t>s</t>
    </r>
    <r>
      <rPr>
        <b/>
        <sz val="10"/>
        <color indexed="12"/>
        <rFont val="Arial"/>
        <family val="2"/>
      </rPr>
      <t xml:space="preserve"> &lt; L</t>
    </r>
    <r>
      <rPr>
        <b/>
        <vertAlign val="subscript"/>
        <sz val="10"/>
        <color indexed="12"/>
        <rFont val="Arial"/>
        <family val="2"/>
      </rPr>
      <t>r</t>
    </r>
  </si>
  <si>
    <t xml:space="preserve">* Carryover efficiency calculation is necessary only when </t>
  </si>
  <si>
    <r>
      <t>Minimum required length with safety factor, L</t>
    </r>
    <r>
      <rPr>
        <vertAlign val="subscript"/>
        <sz val="10"/>
        <rFont val="Arial"/>
        <family val="2"/>
      </rPr>
      <t>s</t>
    </r>
    <r>
      <rPr>
        <sz val="10"/>
        <rFont val="Arial"/>
        <family val="0"/>
      </rPr>
      <t xml:space="preserve"> (ft):</t>
    </r>
  </si>
  <si>
    <t>Note: Maximum Allowable Value = 0.04 cfs/ft</t>
  </si>
  <si>
    <r>
      <t>Area drained, A (ft</t>
    </r>
    <r>
      <rPr>
        <vertAlign val="superscript"/>
        <sz val="10"/>
        <rFont val="Arial"/>
        <family val="2"/>
      </rPr>
      <t>2</t>
    </r>
    <r>
      <rPr>
        <sz val="10"/>
        <rFont val="Arial"/>
        <family val="0"/>
      </rPr>
      <t>/ft):</t>
    </r>
  </si>
  <si>
    <t>Total flow into inlet, Q (cfs):</t>
  </si>
  <si>
    <t>Total flow into inlet, Q (cfs/ft):</t>
  </si>
  <si>
    <t>Total flow into inlet (gutter), Q (cfs):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</si>
</sst>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s>
  <fonts count="16">
    <font>
      <sz val="10"/>
      <name val="Arial"/>
      <family val="0"/>
    </font>
    <font>
      <sz val="11.25"/>
      <name val="Arial"/>
      <family val="0"/>
    </font>
    <font>
      <b/>
      <sz val="12"/>
      <name val="Arial"/>
      <family val="0"/>
    </font>
    <font>
      <b/>
      <sz val="11.25"/>
      <name val="Arial"/>
      <family val="0"/>
    </font>
    <font>
      <b/>
      <sz val="10"/>
      <name val="Arial"/>
      <family val="2"/>
    </font>
    <font>
      <u val="single"/>
      <sz val="10"/>
      <color indexed="12"/>
      <name val="Arial"/>
      <family val="0"/>
    </font>
    <font>
      <u val="single"/>
      <sz val="10"/>
      <color indexed="36"/>
      <name val="Arial"/>
      <family val="0"/>
    </font>
    <font>
      <b/>
      <sz val="10"/>
      <color indexed="12"/>
      <name val="Arial"/>
      <family val="2"/>
    </font>
    <font>
      <b/>
      <sz val="12"/>
      <color indexed="12"/>
      <name val="Arial"/>
      <family val="2"/>
    </font>
    <font>
      <b/>
      <sz val="10"/>
      <color indexed="48"/>
      <name val="Arial"/>
      <family val="2"/>
    </font>
    <font>
      <b/>
      <sz val="12"/>
      <color indexed="9"/>
      <name val="Arial"/>
      <family val="2"/>
    </font>
    <font>
      <sz val="10"/>
      <color indexed="10"/>
      <name val="Arial"/>
      <family val="0"/>
    </font>
    <font>
      <vertAlign val="subscript"/>
      <sz val="10"/>
      <name val="Arial"/>
      <family val="2"/>
    </font>
    <font>
      <b/>
      <vertAlign val="subscript"/>
      <sz val="10"/>
      <color indexed="12"/>
      <name val="Arial"/>
      <family val="2"/>
    </font>
    <font>
      <b/>
      <vertAlign val="subscript"/>
      <sz val="11.25"/>
      <name val="Arial"/>
      <family val="2"/>
    </font>
    <font>
      <vertAlign val="superscript"/>
      <sz val="10"/>
      <name val="Arial"/>
      <family val="2"/>
    </font>
  </fonts>
  <fills count="6">
    <fill>
      <patternFill/>
    </fill>
    <fill>
      <patternFill patternType="gray125"/>
    </fill>
    <fill>
      <patternFill patternType="solid">
        <fgColor indexed="13"/>
        <bgColor indexed="64"/>
      </patternFill>
    </fill>
    <fill>
      <patternFill patternType="solid">
        <fgColor indexed="11"/>
        <bgColor indexed="64"/>
      </patternFill>
    </fill>
    <fill>
      <patternFill patternType="solid">
        <fgColor indexed="12"/>
        <bgColor indexed="64"/>
      </patternFill>
    </fill>
    <fill>
      <patternFill patternType="solid">
        <fgColor indexed="9"/>
        <bgColor indexed="64"/>
      </patternFill>
    </fill>
  </fills>
  <borders count="8">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0" fillId="0" borderId="0" xfId="0" applyAlignment="1">
      <alignment horizontal="right"/>
    </xf>
    <xf numFmtId="0" fontId="0" fillId="0" borderId="0" xfId="0" applyFill="1" applyAlignment="1">
      <alignment/>
    </xf>
    <xf numFmtId="0" fontId="4" fillId="0" borderId="0" xfId="0" applyFont="1" applyBorder="1" applyAlignment="1">
      <alignment/>
    </xf>
    <xf numFmtId="0" fontId="0" fillId="0" borderId="0" xfId="0" applyBorder="1" applyAlignment="1">
      <alignment/>
    </xf>
    <xf numFmtId="0" fontId="4" fillId="2" borderId="1" xfId="0" applyFont="1" applyFill="1" applyBorder="1" applyAlignment="1">
      <alignment horizontal="right"/>
    </xf>
    <xf numFmtId="0" fontId="0" fillId="2" borderId="2" xfId="0" applyFill="1" applyBorder="1" applyAlignment="1">
      <alignment/>
    </xf>
    <xf numFmtId="0" fontId="4" fillId="3" borderId="1" xfId="0" applyFont="1" applyFill="1" applyBorder="1" applyAlignment="1">
      <alignment horizontal="right"/>
    </xf>
    <xf numFmtId="0" fontId="0" fillId="2" borderId="1" xfId="0" applyFill="1" applyBorder="1" applyAlignment="1">
      <alignment horizontal="right"/>
    </xf>
    <xf numFmtId="0" fontId="0" fillId="3" borderId="1" xfId="0" applyFill="1" applyBorder="1" applyAlignment="1">
      <alignment horizontal="right"/>
    </xf>
    <xf numFmtId="0" fontId="0" fillId="3" borderId="3" xfId="0" applyFill="1" applyBorder="1" applyAlignment="1">
      <alignment horizontal="right"/>
    </xf>
    <xf numFmtId="0" fontId="4" fillId="2" borderId="2" xfId="0" applyFont="1" applyFill="1" applyBorder="1" applyAlignment="1">
      <alignment/>
    </xf>
    <xf numFmtId="0" fontId="4" fillId="3" borderId="2" xfId="0" applyFont="1" applyFill="1" applyBorder="1" applyAlignment="1">
      <alignment/>
    </xf>
    <xf numFmtId="0" fontId="4" fillId="3" borderId="4" xfId="0" applyFont="1" applyFill="1" applyBorder="1" applyAlignment="1">
      <alignment/>
    </xf>
    <xf numFmtId="0" fontId="4" fillId="0" borderId="0" xfId="0" applyFont="1" applyFill="1" applyAlignment="1">
      <alignment/>
    </xf>
    <xf numFmtId="2" fontId="4" fillId="3" borderId="2" xfId="0" applyNumberFormat="1" applyFont="1" applyFill="1" applyBorder="1" applyAlignment="1">
      <alignment/>
    </xf>
    <xf numFmtId="2" fontId="4" fillId="3" borderId="4" xfId="0" applyNumberFormat="1" applyFont="1" applyFill="1" applyBorder="1" applyAlignment="1">
      <alignment/>
    </xf>
    <xf numFmtId="0" fontId="0" fillId="0" borderId="0" xfId="0" applyAlignment="1">
      <alignment horizontal="center"/>
    </xf>
    <xf numFmtId="164" fontId="4" fillId="3" borderId="2" xfId="0" applyNumberFormat="1" applyFont="1" applyFill="1" applyBorder="1" applyAlignment="1">
      <alignment/>
    </xf>
    <xf numFmtId="0" fontId="10" fillId="4" borderId="0" xfId="0" applyFont="1" applyFill="1" applyAlignment="1">
      <alignment horizontal="center"/>
    </xf>
    <xf numFmtId="0" fontId="0" fillId="4" borderId="0" xfId="0" applyFill="1" applyAlignment="1">
      <alignment horizontal="center"/>
    </xf>
    <xf numFmtId="0" fontId="0" fillId="4" borderId="1" xfId="0" applyFill="1" applyBorder="1" applyAlignment="1">
      <alignment horizontal="right"/>
    </xf>
    <xf numFmtId="0" fontId="4" fillId="4" borderId="2" xfId="0" applyFont="1" applyFill="1" applyBorder="1" applyAlignment="1">
      <alignment/>
    </xf>
    <xf numFmtId="0" fontId="0" fillId="4" borderId="1" xfId="0" applyFill="1" applyBorder="1" applyAlignment="1">
      <alignment/>
    </xf>
    <xf numFmtId="0" fontId="7" fillId="5" borderId="1" xfId="0" applyFont="1" applyFill="1" applyBorder="1" applyAlignment="1">
      <alignment horizontal="left"/>
    </xf>
    <xf numFmtId="0" fontId="7" fillId="5" borderId="2" xfId="0" applyFont="1" applyFill="1" applyBorder="1" applyAlignment="1">
      <alignment/>
    </xf>
    <xf numFmtId="0" fontId="4" fillId="2" borderId="5" xfId="0" applyFont="1" applyFill="1" applyBorder="1" applyAlignment="1">
      <alignment/>
    </xf>
    <xf numFmtId="0" fontId="11" fillId="0" borderId="0" xfId="0" applyFont="1" applyAlignment="1">
      <alignment horizontal="center"/>
    </xf>
    <xf numFmtId="9" fontId="4" fillId="3" borderId="2" xfId="21" applyFont="1" applyFill="1" applyBorder="1" applyAlignment="1">
      <alignment/>
    </xf>
    <xf numFmtId="0" fontId="7" fillId="5" borderId="3" xfId="0" applyFont="1" applyFill="1" applyBorder="1" applyAlignment="1">
      <alignment horizontal="left"/>
    </xf>
    <xf numFmtId="0" fontId="0" fillId="5" borderId="1" xfId="0" applyFill="1" applyBorder="1" applyAlignment="1">
      <alignment/>
    </xf>
    <xf numFmtId="0" fontId="0" fillId="5" borderId="2" xfId="0" applyFill="1" applyBorder="1" applyAlignment="1">
      <alignment/>
    </xf>
    <xf numFmtId="0" fontId="0" fillId="5" borderId="4" xfId="0" applyFill="1" applyBorder="1" applyAlignment="1">
      <alignment/>
    </xf>
    <xf numFmtId="0" fontId="0" fillId="5" borderId="1" xfId="0" applyFill="1" applyBorder="1" applyAlignment="1">
      <alignment horizontal="right"/>
    </xf>
    <xf numFmtId="0" fontId="4" fillId="5" borderId="2" xfId="0" applyFont="1" applyFill="1" applyBorder="1" applyAlignment="1">
      <alignment/>
    </xf>
    <xf numFmtId="0" fontId="0" fillId="2" borderId="1" xfId="0" applyFill="1" applyBorder="1" applyAlignment="1" quotePrefix="1">
      <alignment horizontal="right"/>
    </xf>
    <xf numFmtId="0" fontId="8" fillId="0" borderId="6" xfId="0" applyFont="1" applyBorder="1" applyAlignment="1">
      <alignment horizontal="center"/>
    </xf>
    <xf numFmtId="0" fontId="8" fillId="0" borderId="7" xfId="0" applyFont="1" applyBorder="1" applyAlignment="1">
      <alignment horizontal="center"/>
    </xf>
    <xf numFmtId="0" fontId="9" fillId="0" borderId="6" xfId="0" applyFont="1" applyFill="1" applyBorder="1" applyAlignment="1">
      <alignment horizontal="center"/>
    </xf>
    <xf numFmtId="0" fontId="9" fillId="0" borderId="7"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Slotted Drain Carryover Efficiency</a:t>
            </a:r>
          </a:p>
        </c:rich>
      </c:tx>
      <c:layout>
        <c:manualLayout>
          <c:xMode val="factor"/>
          <c:yMode val="factor"/>
          <c:x val="0"/>
          <c:y val="0.00175"/>
        </c:manualLayout>
      </c:layout>
      <c:spPr>
        <a:noFill/>
        <a:ln>
          <a:noFill/>
        </a:ln>
      </c:spPr>
    </c:title>
    <c:plotArea>
      <c:layout>
        <c:manualLayout>
          <c:xMode val="edge"/>
          <c:yMode val="edge"/>
          <c:x val="0.06875"/>
          <c:y val="0.11"/>
          <c:w val="0.913"/>
          <c:h val="0.824"/>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Data!$A$2:$A$62</c:f>
              <c:numCache>
                <c:ptCount val="61"/>
                <c:pt idx="0">
                  <c:v>0.4</c:v>
                </c:pt>
                <c:pt idx="1">
                  <c:v>0.41</c:v>
                </c:pt>
                <c:pt idx="2">
                  <c:v>0.42</c:v>
                </c:pt>
                <c:pt idx="3">
                  <c:v>0.43</c:v>
                </c:pt>
                <c:pt idx="4">
                  <c:v>0.44</c:v>
                </c:pt>
                <c:pt idx="5">
                  <c:v>0.45</c:v>
                </c:pt>
                <c:pt idx="6">
                  <c:v>0.46</c:v>
                </c:pt>
                <c:pt idx="7">
                  <c:v>0.47</c:v>
                </c:pt>
                <c:pt idx="8">
                  <c:v>0.48</c:v>
                </c:pt>
                <c:pt idx="9">
                  <c:v>0.49</c:v>
                </c:pt>
                <c:pt idx="10">
                  <c:v>0.5</c:v>
                </c:pt>
                <c:pt idx="11">
                  <c:v>0.509999999999999</c:v>
                </c:pt>
                <c:pt idx="12">
                  <c:v>0.519999999999999</c:v>
                </c:pt>
                <c:pt idx="13">
                  <c:v>0.529999999999999</c:v>
                </c:pt>
                <c:pt idx="14">
                  <c:v>0.539999999999999</c:v>
                </c:pt>
                <c:pt idx="15">
                  <c:v>0.549999999999999</c:v>
                </c:pt>
                <c:pt idx="16">
                  <c:v>0.559999999999999</c:v>
                </c:pt>
                <c:pt idx="17">
                  <c:v>0.569999999999999</c:v>
                </c:pt>
                <c:pt idx="18">
                  <c:v>0.579999999999999</c:v>
                </c:pt>
                <c:pt idx="19">
                  <c:v>0.589999999999999</c:v>
                </c:pt>
                <c:pt idx="20">
                  <c:v>0.599999999999999</c:v>
                </c:pt>
                <c:pt idx="21">
                  <c:v>0.609999999999999</c:v>
                </c:pt>
                <c:pt idx="22">
                  <c:v>0.619999999999999</c:v>
                </c:pt>
                <c:pt idx="23">
                  <c:v>0.629999999999999</c:v>
                </c:pt>
                <c:pt idx="24">
                  <c:v>0.639999999999999</c:v>
                </c:pt>
                <c:pt idx="25">
                  <c:v>0.649999999999999</c:v>
                </c:pt>
                <c:pt idx="26">
                  <c:v>0.659999999999999</c:v>
                </c:pt>
                <c:pt idx="27">
                  <c:v>0.669999999999999</c:v>
                </c:pt>
                <c:pt idx="28">
                  <c:v>0.679999999999999</c:v>
                </c:pt>
                <c:pt idx="29">
                  <c:v>0.689999999999999</c:v>
                </c:pt>
                <c:pt idx="30">
                  <c:v>0.699999999999999</c:v>
                </c:pt>
                <c:pt idx="31">
                  <c:v>0.709999999999999</c:v>
                </c:pt>
                <c:pt idx="32">
                  <c:v>0.719999999999999</c:v>
                </c:pt>
                <c:pt idx="33">
                  <c:v>0.729999999999998</c:v>
                </c:pt>
                <c:pt idx="34">
                  <c:v>0.739999999999998</c:v>
                </c:pt>
                <c:pt idx="35">
                  <c:v>0.749999999999998</c:v>
                </c:pt>
                <c:pt idx="36">
                  <c:v>0.759999999999998</c:v>
                </c:pt>
                <c:pt idx="37">
                  <c:v>0.769999999999998</c:v>
                </c:pt>
                <c:pt idx="38">
                  <c:v>0.779999999999998</c:v>
                </c:pt>
                <c:pt idx="39">
                  <c:v>0.789999999999998</c:v>
                </c:pt>
                <c:pt idx="40">
                  <c:v>0.799999999999998</c:v>
                </c:pt>
                <c:pt idx="41">
                  <c:v>0.809999999999998</c:v>
                </c:pt>
                <c:pt idx="42">
                  <c:v>0.819999999999998</c:v>
                </c:pt>
                <c:pt idx="43">
                  <c:v>0.829999999999998</c:v>
                </c:pt>
                <c:pt idx="44">
                  <c:v>0.839999999999998</c:v>
                </c:pt>
                <c:pt idx="45">
                  <c:v>0.849999999999998</c:v>
                </c:pt>
                <c:pt idx="46">
                  <c:v>0.859999999999998</c:v>
                </c:pt>
                <c:pt idx="47">
                  <c:v>0.869999999999998</c:v>
                </c:pt>
                <c:pt idx="48">
                  <c:v>0.879999999999998</c:v>
                </c:pt>
                <c:pt idx="49">
                  <c:v>0.889999999999998</c:v>
                </c:pt>
                <c:pt idx="50">
                  <c:v>0.899999999999998</c:v>
                </c:pt>
                <c:pt idx="51">
                  <c:v>0.909999999999998</c:v>
                </c:pt>
                <c:pt idx="52">
                  <c:v>0.919999999999998</c:v>
                </c:pt>
                <c:pt idx="53">
                  <c:v>0.929999999999998</c:v>
                </c:pt>
                <c:pt idx="54">
                  <c:v>0.939999999999997</c:v>
                </c:pt>
                <c:pt idx="55">
                  <c:v>0.949999999999997</c:v>
                </c:pt>
                <c:pt idx="56">
                  <c:v>0.959999999999997</c:v>
                </c:pt>
                <c:pt idx="57">
                  <c:v>0.969999999999997</c:v>
                </c:pt>
                <c:pt idx="58">
                  <c:v>0.979999999999997</c:v>
                </c:pt>
                <c:pt idx="59">
                  <c:v>0.989999999999997</c:v>
                </c:pt>
                <c:pt idx="60">
                  <c:v>0.999999999999997</c:v>
                </c:pt>
              </c:numCache>
            </c:numRef>
          </c:xVal>
          <c:yVal>
            <c:numRef>
              <c:f>Data!$B$2:$B$62</c:f>
              <c:numCache>
                <c:ptCount val="61"/>
                <c:pt idx="0">
                  <c:v>0.6281290586667625</c:v>
                </c:pt>
                <c:pt idx="1">
                  <c:v>0.6390227020187993</c:v>
                </c:pt>
                <c:pt idx="2">
                  <c:v>0.6497752759134521</c:v>
                </c:pt>
                <c:pt idx="3">
                  <c:v>0.6603862221588139</c:v>
                </c:pt>
                <c:pt idx="4">
                  <c:v>0.6708549705869125</c:v>
                </c:pt>
                <c:pt idx="5">
                  <c:v>0.6811809385797356</c:v>
                </c:pt>
                <c:pt idx="6">
                  <c:v>0.6913635305675997</c:v>
                </c:pt>
                <c:pt idx="7">
                  <c:v>0.7014021374977049</c:v>
                </c:pt>
                <c:pt idx="8">
                  <c:v>0.7112961362705159</c:v>
                </c:pt>
                <c:pt idx="9">
                  <c:v>0.7210448891413677</c:v>
                </c:pt>
                <c:pt idx="10">
                  <c:v>0.7306477430844296</c:v>
                </c:pt>
                <c:pt idx="11">
                  <c:v>0.7401040291158689</c:v>
                </c:pt>
                <c:pt idx="12">
                  <c:v>0.7494130615727179</c:v>
                </c:pt>
                <c:pt idx="13">
                  <c:v>0.7585741373435563</c:v>
                </c:pt>
                <c:pt idx="14">
                  <c:v>0.7675865350467254</c:v>
                </c:pt>
                <c:pt idx="15">
                  <c:v>0.7764495141512674</c:v>
                </c:pt>
                <c:pt idx="16">
                  <c:v>0.7851623140352564</c:v>
                </c:pt>
                <c:pt idx="17">
                  <c:v>0.7937241529755465</c:v>
                </c:pt>
                <c:pt idx="18">
                  <c:v>0.8021342270622461</c:v>
                </c:pt>
                <c:pt idx="19">
                  <c:v>0.8103917090303966</c:v>
                </c:pt>
                <c:pt idx="20">
                  <c:v>0.8184957470003885</c:v>
                </c:pt>
                <c:pt idx="21">
                  <c:v>0.8264454631175454</c:v>
                </c:pt>
                <c:pt idx="22">
                  <c:v>0.8342399520800335</c:v>
                </c:pt>
                <c:pt idx="23">
                  <c:v>0.8418782795427824</c:v>
                </c:pt>
                <c:pt idx="24">
                  <c:v>0.8493594803833673</c:v>
                </c:pt>
                <c:pt idx="25">
                  <c:v>0.8566825568137924</c:v>
                </c:pt>
                <c:pt idx="26">
                  <c:v>0.8638464763197283</c:v>
                </c:pt>
                <c:pt idx="27">
                  <c:v>0.8708501694059547</c:v>
                </c:pt>
                <c:pt idx="28">
                  <c:v>0.8776925271234197</c:v>
                </c:pt>
                <c:pt idx="29">
                  <c:v>0.884372398349355</c:v>
                </c:pt>
                <c:pt idx="30">
                  <c:v>0.8908885867871178</c:v>
                </c:pt>
                <c:pt idx="31">
                  <c:v>0.8972398476466827</c:v>
                </c:pt>
                <c:pt idx="32">
                  <c:v>0.9034248839597413</c:v>
                </c:pt>
                <c:pt idx="33">
                  <c:v>0.9094423424748675</c:v>
                </c:pt>
                <c:pt idx="34">
                  <c:v>0.9152908090677747</c:v>
                </c:pt>
                <c:pt idx="35">
                  <c:v>0.9209688035887663</c:v>
                </c:pt>
                <c:pt idx="36">
                  <c:v>0.9264747740534289</c:v>
                </c:pt>
                <c:pt idx="37">
                  <c:v>0.9318070900623823</c:v>
                </c:pt>
                <c:pt idx="38">
                  <c:v>0.9369640353103236</c:v>
                </c:pt>
                <c:pt idx="39">
                  <c:v>0.9419437990118427</c:v>
                </c:pt>
                <c:pt idx="40">
                  <c:v>0.9467444660291714</c:v>
                </c:pt>
                <c:pt idx="41">
                  <c:v>0.9513640054317247</c:v>
                </c:pt>
                <c:pt idx="42">
                  <c:v>0.955800257144145</c:v>
                </c:pt>
                <c:pt idx="43">
                  <c:v>0.9600509162415148</c:v>
                </c:pt>
                <c:pt idx="44">
                  <c:v>0.9641135143170507</c:v>
                </c:pt>
                <c:pt idx="45">
                  <c:v>0.9679853971632487</c:v>
                </c:pt>
                <c:pt idx="46">
                  <c:v>0.9716636977480095</c:v>
                </c:pt>
                <c:pt idx="47">
                  <c:v>0.9751453030946763</c:v>
                </c:pt>
                <c:pt idx="48">
                  <c:v>0.9784268131275202</c:v>
                </c:pt>
                <c:pt idx="49">
                  <c:v>0.9815044887189381</c:v>
                </c:pt>
                <c:pt idx="50">
                  <c:v>0.9843741848929338</c:v>
                </c:pt>
                <c:pt idx="51">
                  <c:v>0.9870312630791801</c:v>
                </c:pt>
                <c:pt idx="52">
                  <c:v>0.9894704728633215</c:v>
                </c:pt>
                <c:pt idx="53">
                  <c:v>0.9916857876206802</c:v>
                </c:pt>
                <c:pt idx="54">
                  <c:v>0.9936701671318473</c:v>
                </c:pt>
                <c:pt idx="55">
                  <c:v>0.9954151976413573</c:v>
                </c:pt>
                <c:pt idx="56">
                  <c:v>0.9969105099144681</c:v>
                </c:pt>
                <c:pt idx="57">
                  <c:v>0.9981427507963666</c:v>
                </c:pt>
                <c:pt idx="58">
                  <c:v>0.9990935063973242</c:v>
                </c:pt>
                <c:pt idx="59">
                  <c:v>0.9997340238586488</c:v>
                </c:pt>
                <c:pt idx="60">
                  <c:v>1</c:v>
                </c:pt>
              </c:numCache>
            </c:numRef>
          </c:yVal>
          <c:smooth val="1"/>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FF0000"/>
              </a:solidFill>
              <a:ln>
                <a:solidFill>
                  <a:srgbClr val="FF0000"/>
                </a:solidFill>
              </a:ln>
            </c:spPr>
          </c:marker>
          <c:xVal>
            <c:numRef>
              <c:f>Data!$C$2</c:f>
              <c:numCache>
                <c:ptCount val="1"/>
                <c:pt idx="0">
                  <c:v>0.7880329054731819</c:v>
                </c:pt>
              </c:numCache>
            </c:numRef>
          </c:xVal>
          <c:yVal>
            <c:numRef>
              <c:f>Data!$D$2</c:f>
              <c:numCache>
                <c:ptCount val="1"/>
                <c:pt idx="0">
                  <c:v>0.9409783204601203</c:v>
                </c:pt>
              </c:numCache>
            </c:numRef>
          </c:yVal>
          <c:smooth val="1"/>
        </c:ser>
        <c:axId val="33684922"/>
        <c:axId val="34728843"/>
      </c:scatterChart>
      <c:valAx>
        <c:axId val="33684922"/>
        <c:scaling>
          <c:orientation val="minMax"/>
          <c:max val="1"/>
          <c:min val="0.4"/>
        </c:scaling>
        <c:axPos val="b"/>
        <c:title>
          <c:tx>
            <c:rich>
              <a:bodyPr vert="horz" rot="0" anchor="ctr"/>
              <a:lstStyle/>
              <a:p>
                <a:pPr algn="ctr">
                  <a:defRPr/>
                </a:pPr>
                <a:r>
                  <a:rPr lang="en-US" cap="none" sz="1125" b="1" i="0" u="none" baseline="0">
                    <a:latin typeface="Arial"/>
                    <a:ea typeface="Arial"/>
                    <a:cs typeface="Arial"/>
                  </a:rPr>
                  <a:t>Relative Length (L</a:t>
                </a:r>
                <a:r>
                  <a:rPr lang="en-US" cap="none" sz="1125" b="1" i="0" u="none" baseline="-25000">
                    <a:latin typeface="Arial"/>
                    <a:ea typeface="Arial"/>
                    <a:cs typeface="Arial"/>
                  </a:rPr>
                  <a:t>s</a:t>
                </a:r>
                <a:r>
                  <a:rPr lang="en-US" cap="none" sz="1125" b="1" i="0" u="none" baseline="0">
                    <a:latin typeface="Arial"/>
                    <a:ea typeface="Arial"/>
                    <a:cs typeface="Arial"/>
                  </a:rPr>
                  <a:t>/L</a:t>
                </a:r>
                <a:r>
                  <a:rPr lang="en-US" cap="none" sz="1125" b="1" i="0" u="none" baseline="-25000">
                    <a:latin typeface="Arial"/>
                    <a:ea typeface="Arial"/>
                    <a:cs typeface="Arial"/>
                  </a:rPr>
                  <a:t>r</a:t>
                </a:r>
                <a:r>
                  <a:rPr lang="en-US" cap="none" sz="1125"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crossAx val="34728843"/>
        <c:crosses val="autoZero"/>
        <c:crossBetween val="midCat"/>
        <c:dispUnits/>
        <c:minorUnit val="0.05"/>
      </c:valAx>
      <c:valAx>
        <c:axId val="34728843"/>
        <c:scaling>
          <c:orientation val="minMax"/>
          <c:max val="1"/>
          <c:min val="0.6"/>
        </c:scaling>
        <c:axPos val="l"/>
        <c:title>
          <c:tx>
            <c:rich>
              <a:bodyPr vert="horz" rot="-5400000" anchor="ctr"/>
              <a:lstStyle/>
              <a:p>
                <a:pPr algn="ctr">
                  <a:defRPr/>
                </a:pPr>
                <a:r>
                  <a:rPr lang="en-US" cap="none" sz="1125" b="1" i="0" u="none" baseline="0">
                    <a:latin typeface="Arial"/>
                    <a:ea typeface="Arial"/>
                    <a:cs typeface="Arial"/>
                  </a:rPr>
                  <a:t>Efficiency (Q</a:t>
                </a:r>
                <a:r>
                  <a:rPr lang="en-US" cap="none" sz="1125" b="1" i="0" u="none" baseline="-25000">
                    <a:latin typeface="Arial"/>
                    <a:ea typeface="Arial"/>
                    <a:cs typeface="Arial"/>
                  </a:rPr>
                  <a:t>i</a:t>
                </a:r>
                <a:r>
                  <a:rPr lang="en-US" cap="none" sz="1125" b="1" i="0" u="none" baseline="0">
                    <a:latin typeface="Arial"/>
                    <a:ea typeface="Arial"/>
                    <a:cs typeface="Arial"/>
                  </a:rPr>
                  <a:t>/Q)</a:t>
                </a:r>
              </a:p>
            </c:rich>
          </c:tx>
          <c:layout/>
          <c:overlay val="0"/>
          <c:spPr>
            <a:noFill/>
            <a:ln>
              <a:noFill/>
            </a:ln>
          </c:spPr>
        </c:title>
        <c:majorGridlines/>
        <c:delete val="0"/>
        <c:numFmt formatCode="General" sourceLinked="1"/>
        <c:majorTickMark val="out"/>
        <c:minorTickMark val="none"/>
        <c:tickLblPos val="nextTo"/>
        <c:crossAx val="33684922"/>
        <c:crosses val="autoZero"/>
        <c:crossBetween val="midCat"/>
        <c:dispUnits/>
        <c:majorUnit val="0.1"/>
        <c:minorUnit val="0.05"/>
      </c:valAx>
      <c:spPr>
        <a:solidFill>
          <a:srgbClr val="C0C0C0"/>
        </a:solidFill>
        <a:ln w="12700">
          <a:solidFill>
            <a:srgbClr val="808080"/>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xdr:row>
      <xdr:rowOff>9525</xdr:rowOff>
    </xdr:from>
    <xdr:to>
      <xdr:col>10</xdr:col>
      <xdr:colOff>1609725</xdr:colOff>
      <xdr:row>32</xdr:row>
      <xdr:rowOff>114300</xdr:rowOff>
    </xdr:to>
    <xdr:graphicFrame>
      <xdr:nvGraphicFramePr>
        <xdr:cNvPr id="1" name="Chart 1"/>
        <xdr:cNvGraphicFramePr/>
      </xdr:nvGraphicFramePr>
      <xdr:xfrm>
        <a:off x="4876800" y="171450"/>
        <a:ext cx="5257800" cy="5448300"/>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0</xdr:colOff>
      <xdr:row>32</xdr:row>
      <xdr:rowOff>152400</xdr:rowOff>
    </xdr:from>
    <xdr:to>
      <xdr:col>10</xdr:col>
      <xdr:colOff>1571625</xdr:colOff>
      <xdr:row>46</xdr:row>
      <xdr:rowOff>152400</xdr:rowOff>
    </xdr:to>
    <xdr:pic>
      <xdr:nvPicPr>
        <xdr:cNvPr id="2" name="Picture 3"/>
        <xdr:cNvPicPr preferRelativeResize="1">
          <a:picLocks noChangeAspect="1"/>
        </xdr:cNvPicPr>
      </xdr:nvPicPr>
      <xdr:blipFill>
        <a:blip r:embed="rId2"/>
        <a:stretch>
          <a:fillRect/>
        </a:stretch>
      </xdr:blipFill>
      <xdr:spPr>
        <a:xfrm>
          <a:off x="7305675" y="5657850"/>
          <a:ext cx="2790825" cy="2381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133350</xdr:rowOff>
    </xdr:from>
    <xdr:to>
      <xdr:col>7</xdr:col>
      <xdr:colOff>57150</xdr:colOff>
      <xdr:row>14</xdr:row>
      <xdr:rowOff>76200</xdr:rowOff>
    </xdr:to>
    <xdr:sp>
      <xdr:nvSpPr>
        <xdr:cNvPr id="1" name="TextBox 1"/>
        <xdr:cNvSpPr txBox="1">
          <a:spLocks noChangeArrowheads="1"/>
        </xdr:cNvSpPr>
      </xdr:nvSpPr>
      <xdr:spPr>
        <a:xfrm>
          <a:off x="180975" y="133350"/>
          <a:ext cx="4143375" cy="2209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slotted drain spreasheet is for 3 applications:
1)  Curb-and-gutter
2)  Sag
3)  Overland sheet flow
The yellow highlighted cells are the input cells for each application.
If the required length of slotted drain is longer than project constraints will allow, the carryover efficiency section will calculate the efficiency of a shorter section than required and graph the efficiency to the right of the calculation cells.  (Do not change or erase the data in Sheet 3)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48"/>
  <sheetViews>
    <sheetView tabSelected="1" workbookViewId="0" topLeftCell="A1">
      <selection activeCell="C4" sqref="C4"/>
    </sheetView>
  </sheetViews>
  <sheetFormatPr defaultColWidth="9.140625" defaultRowHeight="12.75"/>
  <cols>
    <col min="2" max="2" width="45.57421875" style="0" customWidth="1"/>
    <col min="11" max="11" width="46.28125" style="0" customWidth="1"/>
  </cols>
  <sheetData>
    <row r="1" ht="12.75">
      <c r="B1" s="27"/>
    </row>
    <row r="2" spans="1:3" ht="15.75">
      <c r="A2" s="19">
        <v>1</v>
      </c>
      <c r="B2" s="36" t="s">
        <v>17</v>
      </c>
      <c r="C2" s="37"/>
    </row>
    <row r="3" spans="1:3" ht="12.75">
      <c r="A3" s="20"/>
      <c r="B3" s="5" t="s">
        <v>12</v>
      </c>
      <c r="C3" s="6"/>
    </row>
    <row r="4" spans="1:3" ht="12.75">
      <c r="A4" s="20"/>
      <c r="B4" s="8" t="s">
        <v>0</v>
      </c>
      <c r="C4" s="26">
        <v>0.01</v>
      </c>
    </row>
    <row r="5" spans="1:3" ht="15.75">
      <c r="A5" s="20"/>
      <c r="B5" s="8" t="s">
        <v>15</v>
      </c>
      <c r="C5" s="26">
        <v>0.0416</v>
      </c>
    </row>
    <row r="6" spans="1:3" ht="12.75">
      <c r="A6" s="20"/>
      <c r="B6" s="8" t="s">
        <v>5</v>
      </c>
      <c r="C6" s="26">
        <v>0.012</v>
      </c>
    </row>
    <row r="7" spans="1:3" ht="12.75">
      <c r="A7" s="20"/>
      <c r="B7" s="35" t="s">
        <v>34</v>
      </c>
      <c r="C7" s="26">
        <v>4.5</v>
      </c>
    </row>
    <row r="8" spans="1:3" ht="12.75">
      <c r="A8" s="20"/>
      <c r="B8" s="23"/>
      <c r="C8" s="22"/>
    </row>
    <row r="9" spans="1:3" ht="12.75">
      <c r="A9" s="20"/>
      <c r="B9" s="7" t="s">
        <v>11</v>
      </c>
      <c r="C9" s="12"/>
    </row>
    <row r="10" spans="1:3" ht="12.75">
      <c r="A10" s="20"/>
      <c r="B10" s="9" t="s">
        <v>4</v>
      </c>
      <c r="C10" s="15">
        <f>1/C5</f>
        <v>24.03846153846154</v>
      </c>
    </row>
    <row r="11" spans="1:3" ht="15.75">
      <c r="A11" s="20"/>
      <c r="B11" s="10" t="s">
        <v>16</v>
      </c>
      <c r="C11" s="16">
        <f>IF(C6&lt;=0.015,4.762*(C7^0.427)*(C4^0.305)*(C10^0.766),(4.762*(C7^0.427)*(C4^0.305)*(C10^0.766))*((0.015/C6)^0.087))</f>
        <v>25.379650850989282</v>
      </c>
    </row>
    <row r="12" spans="1:3" ht="12.75">
      <c r="A12" s="17"/>
      <c r="B12" s="1"/>
      <c r="C12" s="14"/>
    </row>
    <row r="13" spans="1:3" ht="12.75">
      <c r="A13" s="17"/>
      <c r="B13" s="38" t="s">
        <v>14</v>
      </c>
      <c r="C13" s="39"/>
    </row>
    <row r="14" spans="1:3" ht="12.75">
      <c r="A14" s="17"/>
      <c r="B14" s="5" t="s">
        <v>12</v>
      </c>
      <c r="C14" s="11"/>
    </row>
    <row r="15" spans="1:3" ht="15.75">
      <c r="A15" s="17"/>
      <c r="B15" s="8" t="s">
        <v>18</v>
      </c>
      <c r="C15" s="26">
        <v>20</v>
      </c>
    </row>
    <row r="16" spans="1:3" ht="12.75">
      <c r="A16" s="17"/>
      <c r="B16" s="33"/>
      <c r="C16" s="34"/>
    </row>
    <row r="17" spans="1:3" ht="12.75">
      <c r="A17" s="17"/>
      <c r="B17" s="7" t="s">
        <v>11</v>
      </c>
      <c r="C17" s="12"/>
    </row>
    <row r="18" spans="1:5" ht="12.75">
      <c r="A18" s="17"/>
      <c r="B18" s="9" t="s">
        <v>19</v>
      </c>
      <c r="C18" s="15">
        <f>C7</f>
        <v>4.5</v>
      </c>
      <c r="D18" s="2"/>
      <c r="E18" s="2"/>
    </row>
    <row r="19" spans="1:5" ht="15.75">
      <c r="A19" s="17"/>
      <c r="B19" s="9" t="s">
        <v>20</v>
      </c>
      <c r="C19" s="15">
        <f>IF(C15&lt;C11,C18*C21,C18)</f>
        <v>4.234402442070541</v>
      </c>
      <c r="D19" s="2"/>
      <c r="E19" s="2"/>
    </row>
    <row r="20" spans="1:5" ht="15.75">
      <c r="A20" s="17"/>
      <c r="B20" s="9" t="s">
        <v>21</v>
      </c>
      <c r="C20" s="15">
        <f>C18-C19</f>
        <v>0.2655975579294587</v>
      </c>
      <c r="D20" s="2"/>
      <c r="E20" s="2"/>
    </row>
    <row r="21" spans="1:5" ht="15.75">
      <c r="A21" s="17"/>
      <c r="B21" s="9" t="s">
        <v>22</v>
      </c>
      <c r="C21" s="28">
        <f>IF(C15&lt;C11,1-(0.918*((1-(C15/C11))^1.769)),1)</f>
        <v>0.9409783204601203</v>
      </c>
      <c r="D21" s="2"/>
      <c r="E21" s="2"/>
    </row>
    <row r="22" spans="1:3" ht="12.75">
      <c r="A22" s="17"/>
      <c r="B22" s="30"/>
      <c r="C22" s="31"/>
    </row>
    <row r="23" spans="1:3" ht="12.75">
      <c r="A23" s="17"/>
      <c r="B23" s="24" t="s">
        <v>28</v>
      </c>
      <c r="C23" s="25"/>
    </row>
    <row r="24" spans="1:3" ht="14.25">
      <c r="A24" s="17"/>
      <c r="B24" s="24" t="s">
        <v>27</v>
      </c>
      <c r="C24" s="31"/>
    </row>
    <row r="25" spans="1:3" ht="12.75">
      <c r="A25" s="17"/>
      <c r="B25" s="24" t="s">
        <v>23</v>
      </c>
      <c r="C25" s="31"/>
    </row>
    <row r="26" spans="1:3" ht="12.75">
      <c r="A26" s="17"/>
      <c r="B26" s="24" t="s">
        <v>24</v>
      </c>
      <c r="C26" s="31"/>
    </row>
    <row r="27" spans="1:3" ht="12.75">
      <c r="A27" s="17"/>
      <c r="B27" s="24" t="s">
        <v>25</v>
      </c>
      <c r="C27" s="31"/>
    </row>
    <row r="28" spans="1:3" ht="12.75">
      <c r="A28" s="17"/>
      <c r="B28" s="29" t="s">
        <v>26</v>
      </c>
      <c r="C28" s="32"/>
    </row>
    <row r="29" ht="12.75">
      <c r="A29" s="17"/>
    </row>
    <row r="30" spans="1:3" ht="15.75">
      <c r="A30" s="19">
        <v>2</v>
      </c>
      <c r="B30" s="36" t="s">
        <v>6</v>
      </c>
      <c r="C30" s="37"/>
    </row>
    <row r="31" spans="1:3" ht="12.75">
      <c r="A31" s="20"/>
      <c r="B31" s="5" t="s">
        <v>12</v>
      </c>
      <c r="C31" s="6"/>
    </row>
    <row r="32" spans="1:3" ht="12.75">
      <c r="A32" s="20"/>
      <c r="B32" s="8" t="s">
        <v>32</v>
      </c>
      <c r="C32" s="26">
        <v>4.5</v>
      </c>
    </row>
    <row r="33" spans="1:3" ht="12.75">
      <c r="A33" s="20"/>
      <c r="B33" s="8" t="s">
        <v>1</v>
      </c>
      <c r="C33" s="26">
        <v>0.25</v>
      </c>
    </row>
    <row r="34" spans="1:3" ht="12.75">
      <c r="A34" s="20"/>
      <c r="B34" s="23"/>
      <c r="C34" s="22"/>
    </row>
    <row r="35" spans="1:3" ht="12.75">
      <c r="A35" s="20"/>
      <c r="B35" s="7" t="s">
        <v>11</v>
      </c>
      <c r="C35" s="12"/>
    </row>
    <row r="36" spans="1:3" ht="15.75">
      <c r="A36" s="20"/>
      <c r="B36" s="9" t="s">
        <v>16</v>
      </c>
      <c r="C36" s="12">
        <f>(1.4*C32)/C33^0.5</f>
        <v>12.6</v>
      </c>
    </row>
    <row r="37" spans="1:3" ht="15.75">
      <c r="A37" s="20"/>
      <c r="B37" s="10" t="s">
        <v>29</v>
      </c>
      <c r="C37" s="13">
        <f>C36*2</f>
        <v>25.2</v>
      </c>
    </row>
    <row r="38" ht="12.75">
      <c r="A38" s="17"/>
    </row>
    <row r="39" ht="12.75">
      <c r="A39" s="17"/>
    </row>
    <row r="40" spans="1:3" ht="15.75">
      <c r="A40" s="19">
        <v>3</v>
      </c>
      <c r="B40" s="36" t="s">
        <v>7</v>
      </c>
      <c r="C40" s="37"/>
    </row>
    <row r="41" spans="1:11" ht="12.75">
      <c r="A41" s="20"/>
      <c r="B41" s="5" t="s">
        <v>12</v>
      </c>
      <c r="C41" s="6"/>
      <c r="E41" s="3"/>
      <c r="F41" s="3"/>
      <c r="G41" s="3"/>
      <c r="H41" s="3"/>
      <c r="I41" s="4"/>
      <c r="J41" s="4"/>
      <c r="K41" s="4"/>
    </row>
    <row r="42" spans="1:11" ht="12.75">
      <c r="A42" s="20"/>
      <c r="B42" s="8" t="s">
        <v>33</v>
      </c>
      <c r="C42" s="26">
        <v>0.04</v>
      </c>
      <c r="D42" s="3" t="s">
        <v>30</v>
      </c>
      <c r="E42" s="4"/>
      <c r="F42" s="4"/>
      <c r="G42" s="4"/>
      <c r="H42" s="4"/>
      <c r="I42" s="4"/>
      <c r="J42" s="4"/>
      <c r="K42" s="4"/>
    </row>
    <row r="43" spans="1:11" ht="12.75">
      <c r="A43" s="20"/>
      <c r="B43" s="8" t="s">
        <v>2</v>
      </c>
      <c r="C43" s="26">
        <v>0.85</v>
      </c>
      <c r="E43" s="4"/>
      <c r="F43" s="4"/>
      <c r="G43" s="4"/>
      <c r="H43" s="4"/>
      <c r="I43" s="4"/>
      <c r="J43" s="4"/>
      <c r="K43" s="4"/>
    </row>
    <row r="44" spans="1:11" ht="12.75">
      <c r="A44" s="20"/>
      <c r="B44" s="8" t="s">
        <v>8</v>
      </c>
      <c r="C44" s="26">
        <v>10</v>
      </c>
      <c r="E44" s="4"/>
      <c r="F44" s="4"/>
      <c r="G44" s="4"/>
      <c r="H44" s="4"/>
      <c r="I44" s="4"/>
      <c r="J44" s="4"/>
      <c r="K44" s="4"/>
    </row>
    <row r="45" spans="1:11" ht="12.75">
      <c r="A45" s="20"/>
      <c r="B45" s="21"/>
      <c r="C45" s="22"/>
      <c r="E45" s="4"/>
      <c r="F45" s="4"/>
      <c r="G45" s="4"/>
      <c r="H45" s="4"/>
      <c r="I45" s="4"/>
      <c r="J45" s="4"/>
      <c r="K45" s="4"/>
    </row>
    <row r="46" spans="1:11" ht="12.75">
      <c r="A46" s="20"/>
      <c r="B46" s="7" t="s">
        <v>11</v>
      </c>
      <c r="C46" s="12"/>
      <c r="E46" s="4"/>
      <c r="F46" s="4"/>
      <c r="G46" s="4"/>
      <c r="H46" s="4"/>
      <c r="I46" s="4"/>
      <c r="J46" s="4"/>
      <c r="K46" s="4"/>
    </row>
    <row r="47" spans="1:11" ht="12.75">
      <c r="A47" s="20"/>
      <c r="B47" s="9" t="s">
        <v>3</v>
      </c>
      <c r="C47" s="18">
        <f>C44/43200</f>
        <v>0.0002314814814814815</v>
      </c>
      <c r="E47" s="3"/>
      <c r="F47" s="3"/>
      <c r="G47" s="3"/>
      <c r="H47" s="3"/>
      <c r="I47" s="3"/>
      <c r="J47" s="3"/>
      <c r="K47" s="4"/>
    </row>
    <row r="48" spans="1:4" ht="14.25">
      <c r="A48" s="20"/>
      <c r="B48" s="10" t="s">
        <v>31</v>
      </c>
      <c r="C48" s="16">
        <f>C42/(C43*C47)</f>
        <v>203.2941176470588</v>
      </c>
      <c r="D48" s="3" t="s">
        <v>13</v>
      </c>
    </row>
  </sheetData>
  <mergeCells count="4">
    <mergeCell ref="B2:C2"/>
    <mergeCell ref="B30:C30"/>
    <mergeCell ref="B40:C40"/>
    <mergeCell ref="B13:C13"/>
  </mergeCells>
  <printOptions/>
  <pageMargins left="0.75" right="0.75" top="1" bottom="1" header="0.5" footer="0.5"/>
  <pageSetup fitToHeight="1" fitToWidth="1" horizontalDpi="600" verticalDpi="600" orientation="landscape" scale="71"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6" sqref="A16"/>
    </sheetView>
  </sheetViews>
  <sheetFormatPr defaultColWidth="9.140625" defaultRowHeight="12.75"/>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D62"/>
  <sheetViews>
    <sheetView workbookViewId="0" topLeftCell="A1">
      <selection activeCell="D2" sqref="D2"/>
    </sheetView>
  </sheetViews>
  <sheetFormatPr defaultColWidth="9.140625" defaultRowHeight="12.75"/>
  <sheetData>
    <row r="1" spans="1:4" ht="12.75">
      <c r="A1" t="s">
        <v>10</v>
      </c>
      <c r="B1" t="s">
        <v>9</v>
      </c>
      <c r="C1" t="s">
        <v>10</v>
      </c>
      <c r="D1" t="s">
        <v>9</v>
      </c>
    </row>
    <row r="2" spans="1:4" ht="12.75">
      <c r="A2">
        <v>0.4</v>
      </c>
      <c r="B2">
        <f aca="true" t="shared" si="0" ref="B2:B62">1-(0.918*((1-A2)^1.769))</f>
        <v>0.6281290586667625</v>
      </c>
      <c r="C2">
        <f>'Hydraulic Calcs'!C15/'Hydraulic Calcs'!C11</f>
        <v>0.7880329054731819</v>
      </c>
      <c r="D2">
        <f>1-(0.918*((1-C2)^1.769))</f>
        <v>0.9409783204601203</v>
      </c>
    </row>
    <row r="3" spans="1:2" ht="12.75">
      <c r="A3">
        <v>0.41</v>
      </c>
      <c r="B3">
        <f t="shared" si="0"/>
        <v>0.6390227020187993</v>
      </c>
    </row>
    <row r="4" spans="1:2" ht="12.75">
      <c r="A4">
        <v>0.42</v>
      </c>
      <c r="B4">
        <f t="shared" si="0"/>
        <v>0.6497752759134521</v>
      </c>
    </row>
    <row r="5" spans="1:2" ht="12.75">
      <c r="A5">
        <v>0.43</v>
      </c>
      <c r="B5">
        <f t="shared" si="0"/>
        <v>0.6603862221588139</v>
      </c>
    </row>
    <row r="6" spans="1:2" ht="12.75">
      <c r="A6">
        <v>0.44</v>
      </c>
      <c r="B6">
        <f t="shared" si="0"/>
        <v>0.6708549705869125</v>
      </c>
    </row>
    <row r="7" spans="1:2" ht="12.75">
      <c r="A7">
        <v>0.45</v>
      </c>
      <c r="B7">
        <f t="shared" si="0"/>
        <v>0.6811809385797356</v>
      </c>
    </row>
    <row r="8" spans="1:2" ht="12.75">
      <c r="A8">
        <v>0.46</v>
      </c>
      <c r="B8">
        <f t="shared" si="0"/>
        <v>0.6913635305675997</v>
      </c>
    </row>
    <row r="9" spans="1:2" ht="12.75">
      <c r="A9">
        <v>0.47</v>
      </c>
      <c r="B9">
        <f t="shared" si="0"/>
        <v>0.7014021374977049</v>
      </c>
    </row>
    <row r="10" spans="1:2" ht="12.75">
      <c r="A10">
        <v>0.48</v>
      </c>
      <c r="B10">
        <f t="shared" si="0"/>
        <v>0.7112961362705159</v>
      </c>
    </row>
    <row r="11" spans="1:2" ht="12.75">
      <c r="A11">
        <v>0.49</v>
      </c>
      <c r="B11">
        <f t="shared" si="0"/>
        <v>0.7210448891413677</v>
      </c>
    </row>
    <row r="12" spans="1:2" ht="12.75">
      <c r="A12">
        <v>0.5</v>
      </c>
      <c r="B12">
        <f t="shared" si="0"/>
        <v>0.7306477430844296</v>
      </c>
    </row>
    <row r="13" spans="1:2" ht="12.75">
      <c r="A13">
        <v>0.509999999999999</v>
      </c>
      <c r="B13">
        <f t="shared" si="0"/>
        <v>0.7401040291158689</v>
      </c>
    </row>
    <row r="14" spans="1:2" ht="12.75">
      <c r="A14">
        <v>0.519999999999999</v>
      </c>
      <c r="B14">
        <f t="shared" si="0"/>
        <v>0.7494130615727179</v>
      </c>
    </row>
    <row r="15" spans="1:2" ht="12.75">
      <c r="A15">
        <v>0.529999999999999</v>
      </c>
      <c r="B15">
        <f t="shared" si="0"/>
        <v>0.7585741373435563</v>
      </c>
    </row>
    <row r="16" spans="1:2" ht="12.75">
      <c r="A16">
        <v>0.539999999999999</v>
      </c>
      <c r="B16">
        <f t="shared" si="0"/>
        <v>0.7675865350467254</v>
      </c>
    </row>
    <row r="17" spans="1:2" ht="12.75">
      <c r="A17">
        <v>0.549999999999999</v>
      </c>
      <c r="B17">
        <f t="shared" si="0"/>
        <v>0.7764495141512674</v>
      </c>
    </row>
    <row r="18" spans="1:2" ht="12.75">
      <c r="A18">
        <v>0.559999999999999</v>
      </c>
      <c r="B18">
        <f t="shared" si="0"/>
        <v>0.7851623140352564</v>
      </c>
    </row>
    <row r="19" spans="1:2" ht="12.75">
      <c r="A19">
        <v>0.569999999999999</v>
      </c>
      <c r="B19">
        <f t="shared" si="0"/>
        <v>0.7937241529755465</v>
      </c>
    </row>
    <row r="20" spans="1:2" ht="12.75">
      <c r="A20">
        <v>0.579999999999999</v>
      </c>
      <c r="B20">
        <f t="shared" si="0"/>
        <v>0.8021342270622461</v>
      </c>
    </row>
    <row r="21" spans="1:2" ht="12.75">
      <c r="A21">
        <v>0.589999999999999</v>
      </c>
      <c r="B21">
        <f t="shared" si="0"/>
        <v>0.8103917090303966</v>
      </c>
    </row>
    <row r="22" spans="1:2" ht="12.75">
      <c r="A22">
        <v>0.599999999999999</v>
      </c>
      <c r="B22">
        <f t="shared" si="0"/>
        <v>0.8184957470003885</v>
      </c>
    </row>
    <row r="23" spans="1:2" ht="12.75">
      <c r="A23">
        <v>0.609999999999999</v>
      </c>
      <c r="B23">
        <f t="shared" si="0"/>
        <v>0.8264454631175454</v>
      </c>
    </row>
    <row r="24" spans="1:2" ht="12.75">
      <c r="A24">
        <v>0.619999999999999</v>
      </c>
      <c r="B24">
        <f t="shared" si="0"/>
        <v>0.8342399520800335</v>
      </c>
    </row>
    <row r="25" spans="1:2" ht="12.75">
      <c r="A25">
        <v>0.629999999999999</v>
      </c>
      <c r="B25">
        <f t="shared" si="0"/>
        <v>0.8418782795427824</v>
      </c>
    </row>
    <row r="26" spans="1:2" ht="12.75">
      <c r="A26">
        <v>0.639999999999999</v>
      </c>
      <c r="B26">
        <f t="shared" si="0"/>
        <v>0.8493594803833673</v>
      </c>
    </row>
    <row r="27" spans="1:2" ht="12.75">
      <c r="A27">
        <v>0.649999999999999</v>
      </c>
      <c r="B27">
        <f t="shared" si="0"/>
        <v>0.8566825568137924</v>
      </c>
    </row>
    <row r="28" spans="1:2" ht="12.75">
      <c r="A28">
        <v>0.659999999999999</v>
      </c>
      <c r="B28">
        <f t="shared" si="0"/>
        <v>0.8638464763197283</v>
      </c>
    </row>
    <row r="29" spans="1:2" ht="12.75">
      <c r="A29">
        <v>0.669999999999999</v>
      </c>
      <c r="B29">
        <f t="shared" si="0"/>
        <v>0.8708501694059547</v>
      </c>
    </row>
    <row r="30" spans="1:2" ht="12.75">
      <c r="A30">
        <v>0.679999999999999</v>
      </c>
      <c r="B30">
        <f t="shared" si="0"/>
        <v>0.8776925271234197</v>
      </c>
    </row>
    <row r="31" spans="1:2" ht="12.75">
      <c r="A31">
        <v>0.689999999999999</v>
      </c>
      <c r="B31">
        <f t="shared" si="0"/>
        <v>0.884372398349355</v>
      </c>
    </row>
    <row r="32" spans="1:2" ht="12.75">
      <c r="A32">
        <v>0.699999999999999</v>
      </c>
      <c r="B32">
        <f t="shared" si="0"/>
        <v>0.8908885867871178</v>
      </c>
    </row>
    <row r="33" spans="1:2" ht="12.75">
      <c r="A33">
        <v>0.709999999999999</v>
      </c>
      <c r="B33">
        <f t="shared" si="0"/>
        <v>0.8972398476466827</v>
      </c>
    </row>
    <row r="34" spans="1:2" ht="12.75">
      <c r="A34">
        <v>0.719999999999999</v>
      </c>
      <c r="B34">
        <f t="shared" si="0"/>
        <v>0.9034248839597413</v>
      </c>
    </row>
    <row r="35" spans="1:2" ht="12.75">
      <c r="A35">
        <v>0.729999999999998</v>
      </c>
      <c r="B35">
        <f t="shared" si="0"/>
        <v>0.9094423424748675</v>
      </c>
    </row>
    <row r="36" spans="1:2" ht="12.75">
      <c r="A36">
        <v>0.739999999999998</v>
      </c>
      <c r="B36">
        <f t="shared" si="0"/>
        <v>0.9152908090677747</v>
      </c>
    </row>
    <row r="37" spans="1:2" ht="12.75">
      <c r="A37">
        <v>0.749999999999998</v>
      </c>
      <c r="B37">
        <f t="shared" si="0"/>
        <v>0.9209688035887663</v>
      </c>
    </row>
    <row r="38" spans="1:2" ht="12.75">
      <c r="A38">
        <v>0.759999999999998</v>
      </c>
      <c r="B38">
        <f t="shared" si="0"/>
        <v>0.9264747740534289</v>
      </c>
    </row>
    <row r="39" spans="1:2" ht="12.75">
      <c r="A39">
        <v>0.769999999999998</v>
      </c>
      <c r="B39">
        <f t="shared" si="0"/>
        <v>0.9318070900623823</v>
      </c>
    </row>
    <row r="40" spans="1:2" ht="12.75">
      <c r="A40">
        <v>0.779999999999998</v>
      </c>
      <c r="B40">
        <f t="shared" si="0"/>
        <v>0.9369640353103236</v>
      </c>
    </row>
    <row r="41" spans="1:2" ht="12.75">
      <c r="A41">
        <v>0.789999999999998</v>
      </c>
      <c r="B41">
        <f t="shared" si="0"/>
        <v>0.9419437990118427</v>
      </c>
    </row>
    <row r="42" spans="1:2" ht="12.75">
      <c r="A42">
        <v>0.799999999999998</v>
      </c>
      <c r="B42">
        <f t="shared" si="0"/>
        <v>0.9467444660291714</v>
      </c>
    </row>
    <row r="43" spans="1:2" ht="12.75">
      <c r="A43">
        <v>0.809999999999998</v>
      </c>
      <c r="B43">
        <f t="shared" si="0"/>
        <v>0.9513640054317247</v>
      </c>
    </row>
    <row r="44" spans="1:2" ht="12.75">
      <c r="A44">
        <v>0.819999999999998</v>
      </c>
      <c r="B44">
        <f t="shared" si="0"/>
        <v>0.955800257144145</v>
      </c>
    </row>
    <row r="45" spans="1:2" ht="12.75">
      <c r="A45">
        <v>0.829999999999998</v>
      </c>
      <c r="B45">
        <f t="shared" si="0"/>
        <v>0.9600509162415148</v>
      </c>
    </row>
    <row r="46" spans="1:2" ht="12.75">
      <c r="A46">
        <v>0.839999999999998</v>
      </c>
      <c r="B46">
        <f t="shared" si="0"/>
        <v>0.9641135143170507</v>
      </c>
    </row>
    <row r="47" spans="1:2" ht="12.75">
      <c r="A47">
        <v>0.849999999999998</v>
      </c>
      <c r="B47">
        <f t="shared" si="0"/>
        <v>0.9679853971632487</v>
      </c>
    </row>
    <row r="48" spans="1:2" ht="12.75">
      <c r="A48">
        <v>0.859999999999998</v>
      </c>
      <c r="B48">
        <f t="shared" si="0"/>
        <v>0.9716636977480095</v>
      </c>
    </row>
    <row r="49" spans="1:2" ht="12.75">
      <c r="A49">
        <v>0.869999999999998</v>
      </c>
      <c r="B49">
        <f t="shared" si="0"/>
        <v>0.9751453030946763</v>
      </c>
    </row>
    <row r="50" spans="1:2" ht="12.75">
      <c r="A50">
        <v>0.879999999999998</v>
      </c>
      <c r="B50">
        <f t="shared" si="0"/>
        <v>0.9784268131275202</v>
      </c>
    </row>
    <row r="51" spans="1:2" ht="12.75">
      <c r="A51">
        <v>0.889999999999998</v>
      </c>
      <c r="B51">
        <f t="shared" si="0"/>
        <v>0.9815044887189381</v>
      </c>
    </row>
    <row r="52" spans="1:2" ht="12.75">
      <c r="A52">
        <v>0.899999999999998</v>
      </c>
      <c r="B52">
        <f t="shared" si="0"/>
        <v>0.9843741848929338</v>
      </c>
    </row>
    <row r="53" spans="1:2" ht="12.75">
      <c r="A53">
        <v>0.909999999999998</v>
      </c>
      <c r="B53">
        <f t="shared" si="0"/>
        <v>0.9870312630791801</v>
      </c>
    </row>
    <row r="54" spans="1:2" ht="12.75">
      <c r="A54">
        <v>0.919999999999998</v>
      </c>
      <c r="B54">
        <f t="shared" si="0"/>
        <v>0.9894704728633215</v>
      </c>
    </row>
    <row r="55" spans="1:2" ht="12.75">
      <c r="A55">
        <v>0.929999999999998</v>
      </c>
      <c r="B55">
        <f t="shared" si="0"/>
        <v>0.9916857876206802</v>
      </c>
    </row>
    <row r="56" spans="1:2" ht="12.75">
      <c r="A56">
        <v>0.939999999999997</v>
      </c>
      <c r="B56">
        <f t="shared" si="0"/>
        <v>0.9936701671318473</v>
      </c>
    </row>
    <row r="57" spans="1:2" ht="12.75">
      <c r="A57">
        <v>0.949999999999997</v>
      </c>
      <c r="B57">
        <f t="shared" si="0"/>
        <v>0.9954151976413573</v>
      </c>
    </row>
    <row r="58" spans="1:2" ht="12.75">
      <c r="A58">
        <v>0.959999999999997</v>
      </c>
      <c r="B58">
        <f t="shared" si="0"/>
        <v>0.9969105099144681</v>
      </c>
    </row>
    <row r="59" spans="1:2" ht="12.75">
      <c r="A59">
        <v>0.969999999999997</v>
      </c>
      <c r="B59">
        <f t="shared" si="0"/>
        <v>0.9981427507963666</v>
      </c>
    </row>
    <row r="60" spans="1:2" ht="12.75">
      <c r="A60">
        <v>0.979999999999997</v>
      </c>
      <c r="B60">
        <f t="shared" si="0"/>
        <v>0.9990935063973242</v>
      </c>
    </row>
    <row r="61" spans="1:2" ht="12.75">
      <c r="A61">
        <v>0.989999999999997</v>
      </c>
      <c r="B61">
        <f t="shared" si="0"/>
        <v>0.9997340238586488</v>
      </c>
    </row>
    <row r="62" spans="1:2" ht="12.75">
      <c r="A62">
        <v>0.999999999999997</v>
      </c>
      <c r="B62">
        <f t="shared" si="0"/>
        <v>1</v>
      </c>
    </row>
  </sheetData>
  <sheetProtection password="CAE3"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CCPI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Contech</dc:creator>
  <cp:keywords/>
  <dc:description/>
  <cp:lastModifiedBy>nollj</cp:lastModifiedBy>
  <cp:lastPrinted>2008-06-26T18:08:37Z</cp:lastPrinted>
  <dcterms:created xsi:type="dcterms:W3CDTF">2002-07-26T13:45:16Z</dcterms:created>
  <dcterms:modified xsi:type="dcterms:W3CDTF">2009-12-11T16:03:55Z</dcterms:modified>
  <cp:category/>
  <cp:version/>
  <cp:contentType/>
  <cp:contentStatus/>
</cp:coreProperties>
</file>